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920" windowHeight="10605" activeTab="1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<sst xmlns="http://schemas.openxmlformats.org/spreadsheetml/2006/main" count="51" uniqueCount="44">
  <si>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</si>
  <si>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</si>
  <si>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</si>
  <si>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</si>
  <si>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</si>
  <si>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</si>
  <si>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</si>
  <si>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</si>
  <si>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</si>
  <si>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</si>
  <si>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</si>
  <si>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</si>
  <si>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</si>
  <si>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</si>
  <si>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</si>
  <si>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</si>
  <si>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</si>
  <si>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</si>
  <si>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</si>
  <si>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</si>
  <si>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</si>
  <si>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</si>
  <si>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</si>
  <si>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</si>
  <si>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</si>
  <si>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</si>
  <si>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</si>
  <si>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</si>
  <si>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</si>
  <si>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</si>
  <si>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</si>
  <si>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Charvil Parish Council</t>
  </si>
  <si>
    <t>Berkshire</t>
  </si>
  <si>
    <t>2019/20</t>
  </si>
  <si>
    <t>2020/21</t>
  </si>
  <si>
    <t xml:space="preserve">The Pandemic affected the Parish income dramatically, but the figures here have been masked by two things:Community Inftastructure Levy (CIL) and Covid grants. In 2019/20, CIL totalled £64,865, whereas in 20/21, it was £145,120, so there was an increase of £80,255. Grants last year totalled £172, whereas this year they totalled £19,474, so an increase of £19,302. However, other income fell by £1930, income on savings by £27 and insurance claims by £209. The most dramatic falls in income were from our Facilities where the income from the Hall fell by £27,312. and Sports and Pavilion income fell by £16,636. </t>
  </si>
  <si>
    <t>Because our facilities were not being used very much, expenditure was also much lower. It was £996 lower on the Sports facilities and Pavilion, £10,665 on the Hall, and £1236 on other amenities. Spending from earmarked reserves was also reduced, by £6891, and on administration and donations it was £942 lower. Areas of expenditure that increased due to essential repairs were play equipment by £2887 and on the Muga, by £2609.</t>
  </si>
  <si>
    <t>MUGA Maintenance</t>
  </si>
  <si>
    <t>Streetlight Replacement</t>
  </si>
  <si>
    <t>Village Hall Repair Fund</t>
  </si>
  <si>
    <t>Refundable Deposits</t>
  </si>
  <si>
    <t>Pavilion Maintenance Fund</t>
  </si>
  <si>
    <t xml:space="preserve">Fighting Fund </t>
  </si>
  <si>
    <t>CIL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</si>
</sst>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47" fillId="0" borderId="13" xfId="0" applyFont="1" applyBorder="1" applyAlignment="1">
      <alignment/>
    </xf>
    <xf numFmtId="0" fontId="49" fillId="38" borderId="0" xfId="0" applyFont="1" applyFill="1" applyAlignment="1">
      <alignment/>
    </xf>
    <xf numFmtId="3" fontId="4" fillId="38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PageLayoutView="0" workbookViewId="0" topLeftCell="A12">
      <selection activeCell="N21" sqref="N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2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9"/>
    </row>
    <row r="2" spans="1:13" ht="15.75">
      <c r="A2" s="29" t="s">
        <v>17</v>
      </c>
      <c r="B2" s="24"/>
      <c r="C2" s="36" t="s">
        <v>31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5" t="s">
        <v>32</v>
      </c>
      <c r="L3" s="9"/>
    </row>
    <row r="4" ht="14.25">
      <c r="A4" s="1" t="s">
        <v>29</v>
      </c>
    </row>
    <row r="5" spans="1:13" ht="99" customHeight="1">
      <c r="A5" s="48" t="s">
        <v>30</v>
      </c>
      <c r="B5" s="49"/>
      <c r="C5" s="49"/>
      <c r="D5" s="49"/>
      <c r="E5" s="49"/>
      <c r="F5" s="49"/>
      <c r="G5" s="49"/>
      <c r="H5" s="49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7" t="s">
        <v>33</v>
      </c>
      <c r="E8" s="27"/>
      <c r="F8" s="37" t="s">
        <v>34</v>
      </c>
      <c r="G8" s="37" t="s">
        <v>0</v>
      </c>
      <c r="H8" s="37" t="s">
        <v>0</v>
      </c>
      <c r="I8" s="37"/>
      <c r="J8" s="37"/>
      <c r="K8" s="37"/>
      <c r="L8" s="38" t="s">
        <v>15</v>
      </c>
      <c r="M8" s="10" t="s">
        <v>10</v>
      </c>
      <c r="N8" s="39" t="s">
        <v>27</v>
      </c>
    </row>
    <row r="9" spans="4:14" ht="15">
      <c r="D9" s="37" t="s">
        <v>1</v>
      </c>
      <c r="E9" s="27"/>
      <c r="F9" s="37" t="s">
        <v>1</v>
      </c>
      <c r="G9" s="37" t="s">
        <v>1</v>
      </c>
      <c r="H9" s="37" t="s">
        <v>14</v>
      </c>
      <c r="I9" s="37"/>
      <c r="J9" s="37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4" t="s">
        <v>2</v>
      </c>
      <c r="B11" s="44"/>
      <c r="C11" s="44"/>
      <c r="D11" s="8">
        <v>165025</v>
      </c>
      <c r="F11" s="8">
        <v>226758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5" t="s">
        <v>20</v>
      </c>
      <c r="B13" s="46"/>
      <c r="C13" s="47"/>
      <c r="D13" s="8">
        <v>48684</v>
      </c>
      <c r="F13" s="8">
        <v>51443</v>
      </c>
      <c r="G13" s="5">
        <f>F13-D13</f>
        <v>2759</v>
      </c>
      <c r="H13" s="6">
        <f>IF((D13&gt;F13),(D13-F13)/D13,IF(D13&lt;F13,-(D13-F13)/D13,IF(D13=F13,0)))</f>
        <v>0.056671596417714236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1" t="s">
        <v>3</v>
      </c>
      <c r="B15" s="41"/>
      <c r="C15" s="41"/>
      <c r="D15" s="8">
        <v>125700</v>
      </c>
      <c r="F15" s="8">
        <v>179143</v>
      </c>
      <c r="G15" s="5">
        <f>F15-D15</f>
        <v>53443</v>
      </c>
      <c r="H15" s="6">
        <f>IF((D15&gt;F15),(D15-F15)/D15,IF(D15&lt;F15,-(D15-F15)/D15,IF(D15=F15,0)))</f>
        <v>0.42516308671439934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IF((H15&lt;15%)*AND(G15&lt;100000),"NO","YES")</f>
        <v>YES</v>
      </c>
      <c r="M15" s="10"/>
      <c r="N15" s="13" t="s">
        <v>35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1" t="s">
        <v>4</v>
      </c>
      <c r="B17" s="41"/>
      <c r="C17" s="41"/>
      <c r="D17" s="8">
        <v>39915</v>
      </c>
      <c r="F17" s="8">
        <v>44252</v>
      </c>
      <c r="G17" s="5">
        <f>F17-D17</f>
        <v>4337</v>
      </c>
      <c r="H17" s="6">
        <f>IF((D17&gt;F17),(D17-F17)/D17,IF(D17&lt;F17,-(D17-F17)/D17,IF(D17=F17,0)))</f>
        <v>0.10865589377427032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1" t="s">
        <v>7</v>
      </c>
      <c r="B19" s="41"/>
      <c r="C19" s="41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1" t="s">
        <v>21</v>
      </c>
      <c r="B21" s="41"/>
      <c r="C21" s="41"/>
      <c r="D21" s="8">
        <v>72737</v>
      </c>
      <c r="F21" s="8">
        <v>57413</v>
      </c>
      <c r="G21" s="5">
        <f>F21-D21</f>
        <v>-15324</v>
      </c>
      <c r="H21" s="6">
        <f>IF((D21&gt;F21),(D21-F21)/D21,IF(D21&lt;F21,-(D21-F21)/D21,IF(D21=F21,0)))</f>
        <v>0.21067682197506082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IF((H21&lt;15%)*AND(G21&lt;100000),"NO","YES")</f>
        <v>YES</v>
      </c>
      <c r="M21" s="10" t="str">
        <f>IF((L21="YES")*AND(I21+J21&lt;1),"Explanation not required, difference less than £200"," ")</f>
        <v> </v>
      </c>
      <c r="N21" s="13" t="s">
        <v>36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226757</v>
      </c>
      <c r="F23" s="2">
        <f>F11+F13+F15-F17-F19-F21</f>
        <v>355679</v>
      </c>
      <c r="G23" s="5"/>
      <c r="H23" s="6"/>
      <c r="K23" s="4"/>
      <c r="L23" s="4"/>
      <c r="M23" s="14" t="s">
        <v>12</v>
      </c>
      <c r="N23" s="23"/>
    </row>
    <row r="24" spans="1:14" s="17" customFormat="1" ht="60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1" t="s">
        <v>9</v>
      </c>
      <c r="B26" s="41"/>
      <c r="C26" s="41"/>
      <c r="D26" s="8">
        <v>216404</v>
      </c>
      <c r="F26" s="8">
        <v>343395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1" t="s">
        <v>8</v>
      </c>
      <c r="B28" s="41"/>
      <c r="C28" s="41"/>
      <c r="D28" s="8">
        <v>696648</v>
      </c>
      <c r="F28" s="8">
        <v>701617</v>
      </c>
      <c r="G28" s="5">
        <f>F28-D28</f>
        <v>4969</v>
      </c>
      <c r="H28" s="6">
        <f>IF((D28&gt;F28),(D28-F28)/D28,IF(D28&lt;F28,-(D28-F28)/D28,IF(D28=F28,0)))</f>
        <v>0.007132727001297643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1" t="s">
        <v>6</v>
      </c>
      <c r="B30" s="41"/>
      <c r="C30" s="41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3" max="3" width="17.421875" style="0" customWidth="1"/>
  </cols>
  <sheetData>
    <row r="1" ht="15.75" customHeight="1">
      <c r="A1" s="32" t="s">
        <v>22</v>
      </c>
    </row>
    <row r="2" ht="15.75" customHeight="1">
      <c r="A2" s="40" t="s">
        <v>28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50" t="s">
        <v>42</v>
      </c>
      <c r="D7" s="50">
        <v>14097</v>
      </c>
    </row>
    <row r="8" spans="2:4" ht="15" customHeight="1">
      <c r="B8" s="50" t="s">
        <v>37</v>
      </c>
      <c r="D8" s="50">
        <v>9003.49</v>
      </c>
    </row>
    <row r="9" spans="2:4" ht="15">
      <c r="B9" s="50" t="s">
        <v>38</v>
      </c>
      <c r="D9" s="50">
        <v>9000</v>
      </c>
    </row>
    <row r="10" spans="2:4" ht="15">
      <c r="B10" s="50" t="s">
        <v>39</v>
      </c>
      <c r="D10" s="50">
        <v>35649.91</v>
      </c>
    </row>
    <row r="11" spans="2:4" ht="15">
      <c r="B11" s="50" t="s">
        <v>40</v>
      </c>
      <c r="D11" s="50">
        <v>1371.95</v>
      </c>
    </row>
    <row r="12" spans="2:4" ht="15">
      <c r="B12" s="50" t="s">
        <v>41</v>
      </c>
      <c r="D12" s="50">
        <v>9330.17</v>
      </c>
    </row>
    <row r="13" spans="2:4" ht="15">
      <c r="B13" s="50" t="s">
        <v>43</v>
      </c>
      <c r="D13" s="50">
        <v>209985.08</v>
      </c>
    </row>
    <row r="14" ht="15">
      <c r="E14" s="33">
        <f>SUM(D7:D13)</f>
        <v>288437.6</v>
      </c>
    </row>
    <row r="16" spans="1:4" ht="15">
      <c r="A16" s="31" t="s">
        <v>25</v>
      </c>
      <c r="D16" s="50">
        <v>67241</v>
      </c>
    </row>
    <row r="17" ht="15">
      <c r="E17" s="33">
        <f>D16</f>
        <v>67241</v>
      </c>
    </row>
    <row r="18" spans="1:6" ht="15.75" thickBot="1">
      <c r="A18" s="31" t="s">
        <v>26</v>
      </c>
      <c r="F18" s="34">
        <f>E14+E17</f>
        <v>355678.6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Miranda</cp:lastModifiedBy>
  <cp:lastPrinted>2020-03-19T12:45:09Z</cp:lastPrinted>
  <dcterms:created xsi:type="dcterms:W3CDTF">2012-07-11T10:01:28Z</dcterms:created>
  <dcterms:modified xsi:type="dcterms:W3CDTF">2021-05-28T13:00:44Z</dcterms:modified>
  <cp:category/>
  <cp:version/>
  <cp:contentType/>
  <cp:contentStatus/>
</cp:coreProperties>
</file>